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cb-my.sharepoint.com/personal/richard_dublintown_ie/Documents/Richards Files/BIDS/AGM 2025/"/>
    </mc:Choice>
  </mc:AlternateContent>
  <xr:revisionPtr revIDLastSave="19" documentId="8_{13CBC7B2-3292-4B8B-87C2-608B04F7CFED}" xr6:coauthVersionLast="47" xr6:coauthVersionMax="47" xr10:uidLastSave="{0F12F6CB-82F3-49FE-9205-40F6B9E28F00}"/>
  <bookViews>
    <workbookView xWindow="3000" yWindow="3000" windowWidth="17280" windowHeight="8880" xr2:uid="{43F1B90F-E043-40EA-89C4-13825A42BE2A}"/>
  </bookViews>
  <sheets>
    <sheet name="Income and Expenditu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1" l="1"/>
  <c r="C58" i="1"/>
  <c r="C62" i="1"/>
  <c r="C46" i="1"/>
  <c r="D10" i="1"/>
  <c r="C63" i="1"/>
  <c r="C39" i="1"/>
  <c r="C24" i="1"/>
  <c r="C65" i="1"/>
  <c r="C67" i="1"/>
  <c r="D47" i="1"/>
  <c r="D41" i="1"/>
  <c r="C23" i="1"/>
  <c r="D26" i="1" s="1"/>
  <c r="D17" i="1"/>
  <c r="C16" i="1"/>
  <c r="F46" i="1"/>
  <c r="F69" i="1"/>
  <c r="F23" i="1"/>
  <c r="F22" i="1"/>
  <c r="F59" i="1"/>
  <c r="F57" i="1"/>
  <c r="F65" i="1"/>
  <c r="F38" i="1"/>
  <c r="F67" i="1"/>
  <c r="D69" i="1" l="1"/>
  <c r="D75" i="1" s="1"/>
  <c r="D77" i="1" s="1"/>
  <c r="D81" i="1" s="1"/>
  <c r="G69" i="1"/>
  <c r="G47" i="1" l="1"/>
  <c r="F41" i="1"/>
  <c r="G41" i="1" l="1"/>
  <c r="F21" i="1" l="1"/>
  <c r="G26" i="1" s="1"/>
  <c r="G17" i="1"/>
  <c r="F16" i="1"/>
  <c r="G10" i="1"/>
  <c r="G75" i="1" l="1"/>
  <c r="G77" i="1" s="1"/>
  <c r="G81" i="1" s="1"/>
</calcChain>
</file>

<file path=xl/sharedStrings.xml><?xml version="1.0" encoding="utf-8"?>
<sst xmlns="http://schemas.openxmlformats.org/spreadsheetml/2006/main" count="53" uniqueCount="50">
  <si>
    <t>Income</t>
  </si>
  <si>
    <t>Levy Received</t>
  </si>
  <si>
    <t>Total Income</t>
  </si>
  <si>
    <t>Expenditure</t>
  </si>
  <si>
    <t>Cleaning and Maintenance, Landscaping</t>
  </si>
  <si>
    <t>Cleaning contract and Equipment</t>
  </si>
  <si>
    <t>Graffiti Removal and Street washing</t>
  </si>
  <si>
    <t>Marketing and Promotion</t>
  </si>
  <si>
    <t>Printing</t>
  </si>
  <si>
    <t>Marketing Events</t>
  </si>
  <si>
    <t>Research, Technology and Policies</t>
  </si>
  <si>
    <t>Research</t>
  </si>
  <si>
    <t>Community Gain</t>
  </si>
  <si>
    <t>Capital Projects and Improvements</t>
  </si>
  <si>
    <t>Flower Planters</t>
  </si>
  <si>
    <t>Capital Projects</t>
  </si>
  <si>
    <t>Christmas Lights</t>
  </si>
  <si>
    <t>Debt Collection</t>
  </si>
  <si>
    <t>Income collections</t>
  </si>
  <si>
    <t>Administration</t>
  </si>
  <si>
    <t xml:space="preserve">Administration </t>
  </si>
  <si>
    <t>Office Cleaning and maintenance</t>
  </si>
  <si>
    <t>Rent and Rates - Office</t>
  </si>
  <si>
    <t>Telephone</t>
  </si>
  <si>
    <t>Subscriptions</t>
  </si>
  <si>
    <t>Computer Maintenance</t>
  </si>
  <si>
    <t>Postage and Stationery</t>
  </si>
  <si>
    <t>Staff Travel</t>
  </si>
  <si>
    <t>Legal &amp; Professional</t>
  </si>
  <si>
    <t>Auditing</t>
  </si>
  <si>
    <t>Insurance</t>
  </si>
  <si>
    <t>Bank interest and charges</t>
  </si>
  <si>
    <t>Sundry</t>
  </si>
  <si>
    <t>Depreciation</t>
  </si>
  <si>
    <t>Total Expenditure</t>
  </si>
  <si>
    <t>Net Surplus/(Deficit) before taxation</t>
  </si>
  <si>
    <t>Corporation Tax</t>
  </si>
  <si>
    <t>Net Surplus/(Deficit) after taxation</t>
  </si>
  <si>
    <t>Websites</t>
  </si>
  <si>
    <t>Member Engagement</t>
  </si>
  <si>
    <t>Sponsorship &amp; Other Income</t>
  </si>
  <si>
    <t>Operations</t>
  </si>
  <si>
    <t>Marketing</t>
  </si>
  <si>
    <t>Advertising</t>
  </si>
  <si>
    <t>Member Training Programme</t>
  </si>
  <si>
    <t>Light &amp; Heat</t>
  </si>
  <si>
    <t xml:space="preserve">Dublin City Centre BID Company CLG </t>
  </si>
  <si>
    <t>Voucher Commissions</t>
  </si>
  <si>
    <t>Income and Expenditure for year ended 31st December 2024</t>
  </si>
  <si>
    <t>Uniforms  and consumables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</si>
</sst>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#,##0;\(#,##0\)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64" fontId="1" fillId="0" borderId="5" xfId="0" applyNumberFormat="1" applyFont="1" applyBorder="1"/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/>
    </xf>
    <xf numFmtId="165" fontId="1" fillId="0" borderId="4" xfId="1" applyNumberFormat="1" applyFont="1" applyFill="1" applyBorder="1"/>
    <xf numFmtId="165" fontId="1" fillId="0" borderId="8" xfId="1" applyNumberFormat="1" applyFont="1" applyFill="1" applyBorder="1"/>
    <xf numFmtId="166" fontId="1" fillId="0" borderId="0" xfId="1" applyNumberFormat="1" applyFont="1"/>
    <xf numFmtId="166" fontId="1" fillId="0" borderId="1" xfId="1" applyNumberFormat="1" applyFont="1" applyBorder="1"/>
    <xf numFmtId="166" fontId="1" fillId="0" borderId="2" xfId="1" applyNumberFormat="1" applyFont="1" applyBorder="1"/>
    <xf numFmtId="166" fontId="1" fillId="0" borderId="3" xfId="1" applyNumberFormat="1" applyFont="1" applyBorder="1"/>
    <xf numFmtId="166" fontId="1" fillId="0" borderId="4" xfId="1" applyNumberFormat="1" applyFont="1" applyBorder="1"/>
    <xf numFmtId="166" fontId="1" fillId="0" borderId="9" xfId="1" applyNumberFormat="1" applyFont="1" applyBorder="1"/>
    <xf numFmtId="166" fontId="1" fillId="0" borderId="7" xfId="1" applyNumberFormat="1" applyFont="1" applyBorder="1"/>
    <xf numFmtId="166" fontId="1" fillId="0" borderId="6" xfId="1" applyNumberFormat="1" applyFont="1" applyBorder="1"/>
    <xf numFmtId="166" fontId="1" fillId="0" borderId="5" xfId="1" applyNumberFormat="1" applyFont="1" applyBorder="1"/>
    <xf numFmtId="166" fontId="3" fillId="0" borderId="0" xfId="1" applyNumberFormat="1" applyFont="1"/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0" xfId="1" applyNumberFormat="1" applyFont="1" applyBorder="1" applyAlignment="1">
      <alignment horizontal="center"/>
    </xf>
    <xf numFmtId="1" fontId="7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D0580-D9FB-4BB3-B6D9-D3AA4A9E02C1}">
  <sheetPr>
    <pageSetUpPr fitToPage="1"/>
  </sheetPr>
  <dimension ref="B1:K204"/>
  <sheetViews>
    <sheetView tabSelected="1" topLeftCell="B72" workbookViewId="0">
      <selection activeCell="C84" sqref="C84"/>
    </sheetView>
  </sheetViews>
  <sheetFormatPr defaultRowHeight="13.2" x14ac:dyDescent="0.25"/>
  <cols>
    <col min="1" max="1" width="9.109375" style="1"/>
    <col min="2" max="2" width="40.77734375" style="1" customWidth="1"/>
    <col min="3" max="4" width="12.77734375" style="12" customWidth="1"/>
    <col min="5" max="8" width="12.77734375" style="1" customWidth="1"/>
    <col min="9" max="9" width="80.77734375" style="8" customWidth="1"/>
    <col min="10" max="10" width="5.77734375" style="1" customWidth="1"/>
    <col min="11" max="226" width="9.109375" style="1"/>
    <col min="227" max="227" width="40.77734375" style="1" customWidth="1"/>
    <col min="228" max="229" width="12.77734375" style="1" customWidth="1"/>
    <col min="230" max="230" width="5.77734375" style="1" customWidth="1"/>
    <col min="231" max="232" width="12.77734375" style="1" customWidth="1"/>
    <col min="233" max="233" width="9.109375" style="1"/>
    <col min="234" max="234" width="40.77734375" style="1" customWidth="1"/>
    <col min="235" max="482" width="9.109375" style="1"/>
    <col min="483" max="483" width="40.77734375" style="1" customWidth="1"/>
    <col min="484" max="485" width="12.77734375" style="1" customWidth="1"/>
    <col min="486" max="486" width="5.77734375" style="1" customWidth="1"/>
    <col min="487" max="488" width="12.77734375" style="1" customWidth="1"/>
    <col min="489" max="489" width="9.109375" style="1"/>
    <col min="490" max="490" width="40.77734375" style="1" customWidth="1"/>
    <col min="491" max="738" width="9.109375" style="1"/>
    <col min="739" max="739" width="40.77734375" style="1" customWidth="1"/>
    <col min="740" max="741" width="12.77734375" style="1" customWidth="1"/>
    <col min="742" max="742" width="5.77734375" style="1" customWidth="1"/>
    <col min="743" max="744" width="12.77734375" style="1" customWidth="1"/>
    <col min="745" max="745" width="9.109375" style="1"/>
    <col min="746" max="746" width="40.77734375" style="1" customWidth="1"/>
    <col min="747" max="994" width="9.109375" style="1"/>
    <col min="995" max="995" width="40.77734375" style="1" customWidth="1"/>
    <col min="996" max="997" width="12.77734375" style="1" customWidth="1"/>
    <col min="998" max="998" width="5.77734375" style="1" customWidth="1"/>
    <col min="999" max="1000" width="12.77734375" style="1" customWidth="1"/>
    <col min="1001" max="1001" width="9.109375" style="1"/>
    <col min="1002" max="1002" width="40.77734375" style="1" customWidth="1"/>
    <col min="1003" max="1250" width="9.109375" style="1"/>
    <col min="1251" max="1251" width="40.77734375" style="1" customWidth="1"/>
    <col min="1252" max="1253" width="12.77734375" style="1" customWidth="1"/>
    <col min="1254" max="1254" width="5.77734375" style="1" customWidth="1"/>
    <col min="1255" max="1256" width="12.77734375" style="1" customWidth="1"/>
    <col min="1257" max="1257" width="9.109375" style="1"/>
    <col min="1258" max="1258" width="40.77734375" style="1" customWidth="1"/>
    <col min="1259" max="1506" width="9.109375" style="1"/>
    <col min="1507" max="1507" width="40.77734375" style="1" customWidth="1"/>
    <col min="1508" max="1509" width="12.77734375" style="1" customWidth="1"/>
    <col min="1510" max="1510" width="5.77734375" style="1" customWidth="1"/>
    <col min="1511" max="1512" width="12.77734375" style="1" customWidth="1"/>
    <col min="1513" max="1513" width="9.109375" style="1"/>
    <col min="1514" max="1514" width="40.77734375" style="1" customWidth="1"/>
    <col min="1515" max="1762" width="9.109375" style="1"/>
    <col min="1763" max="1763" width="40.77734375" style="1" customWidth="1"/>
    <col min="1764" max="1765" width="12.77734375" style="1" customWidth="1"/>
    <col min="1766" max="1766" width="5.77734375" style="1" customWidth="1"/>
    <col min="1767" max="1768" width="12.77734375" style="1" customWidth="1"/>
    <col min="1769" max="1769" width="9.109375" style="1"/>
    <col min="1770" max="1770" width="40.77734375" style="1" customWidth="1"/>
    <col min="1771" max="2018" width="9.109375" style="1"/>
    <col min="2019" max="2019" width="40.77734375" style="1" customWidth="1"/>
    <col min="2020" max="2021" width="12.77734375" style="1" customWidth="1"/>
    <col min="2022" max="2022" width="5.77734375" style="1" customWidth="1"/>
    <col min="2023" max="2024" width="12.77734375" style="1" customWidth="1"/>
    <col min="2025" max="2025" width="9.109375" style="1"/>
    <col min="2026" max="2026" width="40.77734375" style="1" customWidth="1"/>
    <col min="2027" max="2274" width="9.109375" style="1"/>
    <col min="2275" max="2275" width="40.77734375" style="1" customWidth="1"/>
    <col min="2276" max="2277" width="12.77734375" style="1" customWidth="1"/>
    <col min="2278" max="2278" width="5.77734375" style="1" customWidth="1"/>
    <col min="2279" max="2280" width="12.77734375" style="1" customWidth="1"/>
    <col min="2281" max="2281" width="9.109375" style="1"/>
    <col min="2282" max="2282" width="40.77734375" style="1" customWidth="1"/>
    <col min="2283" max="2530" width="9.109375" style="1"/>
    <col min="2531" max="2531" width="40.77734375" style="1" customWidth="1"/>
    <col min="2532" max="2533" width="12.77734375" style="1" customWidth="1"/>
    <col min="2534" max="2534" width="5.77734375" style="1" customWidth="1"/>
    <col min="2535" max="2536" width="12.77734375" style="1" customWidth="1"/>
    <col min="2537" max="2537" width="9.109375" style="1"/>
    <col min="2538" max="2538" width="40.77734375" style="1" customWidth="1"/>
    <col min="2539" max="2786" width="9.109375" style="1"/>
    <col min="2787" max="2787" width="40.77734375" style="1" customWidth="1"/>
    <col min="2788" max="2789" width="12.77734375" style="1" customWidth="1"/>
    <col min="2790" max="2790" width="5.77734375" style="1" customWidth="1"/>
    <col min="2791" max="2792" width="12.77734375" style="1" customWidth="1"/>
    <col min="2793" max="2793" width="9.109375" style="1"/>
    <col min="2794" max="2794" width="40.77734375" style="1" customWidth="1"/>
    <col min="2795" max="3042" width="9.109375" style="1"/>
    <col min="3043" max="3043" width="40.77734375" style="1" customWidth="1"/>
    <col min="3044" max="3045" width="12.77734375" style="1" customWidth="1"/>
    <col min="3046" max="3046" width="5.77734375" style="1" customWidth="1"/>
    <col min="3047" max="3048" width="12.77734375" style="1" customWidth="1"/>
    <col min="3049" max="3049" width="9.109375" style="1"/>
    <col min="3050" max="3050" width="40.77734375" style="1" customWidth="1"/>
    <col min="3051" max="3298" width="9.109375" style="1"/>
    <col min="3299" max="3299" width="40.77734375" style="1" customWidth="1"/>
    <col min="3300" max="3301" width="12.77734375" style="1" customWidth="1"/>
    <col min="3302" max="3302" width="5.77734375" style="1" customWidth="1"/>
    <col min="3303" max="3304" width="12.77734375" style="1" customWidth="1"/>
    <col min="3305" max="3305" width="9.109375" style="1"/>
    <col min="3306" max="3306" width="40.77734375" style="1" customWidth="1"/>
    <col min="3307" max="3554" width="9.109375" style="1"/>
    <col min="3555" max="3555" width="40.77734375" style="1" customWidth="1"/>
    <col min="3556" max="3557" width="12.77734375" style="1" customWidth="1"/>
    <col min="3558" max="3558" width="5.77734375" style="1" customWidth="1"/>
    <col min="3559" max="3560" width="12.77734375" style="1" customWidth="1"/>
    <col min="3561" max="3561" width="9.109375" style="1"/>
    <col min="3562" max="3562" width="40.77734375" style="1" customWidth="1"/>
    <col min="3563" max="3810" width="9.109375" style="1"/>
    <col min="3811" max="3811" width="40.77734375" style="1" customWidth="1"/>
    <col min="3812" max="3813" width="12.77734375" style="1" customWidth="1"/>
    <col min="3814" max="3814" width="5.77734375" style="1" customWidth="1"/>
    <col min="3815" max="3816" width="12.77734375" style="1" customWidth="1"/>
    <col min="3817" max="3817" width="9.109375" style="1"/>
    <col min="3818" max="3818" width="40.77734375" style="1" customWidth="1"/>
    <col min="3819" max="4066" width="9.109375" style="1"/>
    <col min="4067" max="4067" width="40.77734375" style="1" customWidth="1"/>
    <col min="4068" max="4069" width="12.77734375" style="1" customWidth="1"/>
    <col min="4070" max="4070" width="5.77734375" style="1" customWidth="1"/>
    <col min="4071" max="4072" width="12.77734375" style="1" customWidth="1"/>
    <col min="4073" max="4073" width="9.109375" style="1"/>
    <col min="4074" max="4074" width="40.77734375" style="1" customWidth="1"/>
    <col min="4075" max="4322" width="9.109375" style="1"/>
    <col min="4323" max="4323" width="40.77734375" style="1" customWidth="1"/>
    <col min="4324" max="4325" width="12.77734375" style="1" customWidth="1"/>
    <col min="4326" max="4326" width="5.77734375" style="1" customWidth="1"/>
    <col min="4327" max="4328" width="12.77734375" style="1" customWidth="1"/>
    <col min="4329" max="4329" width="9.109375" style="1"/>
    <col min="4330" max="4330" width="40.77734375" style="1" customWidth="1"/>
    <col min="4331" max="4578" width="9.109375" style="1"/>
    <col min="4579" max="4579" width="40.77734375" style="1" customWidth="1"/>
    <col min="4580" max="4581" width="12.77734375" style="1" customWidth="1"/>
    <col min="4582" max="4582" width="5.77734375" style="1" customWidth="1"/>
    <col min="4583" max="4584" width="12.77734375" style="1" customWidth="1"/>
    <col min="4585" max="4585" width="9.109375" style="1"/>
    <col min="4586" max="4586" width="40.77734375" style="1" customWidth="1"/>
    <col min="4587" max="4834" width="9.109375" style="1"/>
    <col min="4835" max="4835" width="40.77734375" style="1" customWidth="1"/>
    <col min="4836" max="4837" width="12.77734375" style="1" customWidth="1"/>
    <col min="4838" max="4838" width="5.77734375" style="1" customWidth="1"/>
    <col min="4839" max="4840" width="12.77734375" style="1" customWidth="1"/>
    <col min="4841" max="4841" width="9.109375" style="1"/>
    <col min="4842" max="4842" width="40.77734375" style="1" customWidth="1"/>
    <col min="4843" max="5090" width="9.109375" style="1"/>
    <col min="5091" max="5091" width="40.77734375" style="1" customWidth="1"/>
    <col min="5092" max="5093" width="12.77734375" style="1" customWidth="1"/>
    <col min="5094" max="5094" width="5.77734375" style="1" customWidth="1"/>
    <col min="5095" max="5096" width="12.77734375" style="1" customWidth="1"/>
    <col min="5097" max="5097" width="9.109375" style="1"/>
    <col min="5098" max="5098" width="40.77734375" style="1" customWidth="1"/>
    <col min="5099" max="5346" width="9.109375" style="1"/>
    <col min="5347" max="5347" width="40.77734375" style="1" customWidth="1"/>
    <col min="5348" max="5349" width="12.77734375" style="1" customWidth="1"/>
    <col min="5350" max="5350" width="5.77734375" style="1" customWidth="1"/>
    <col min="5351" max="5352" width="12.77734375" style="1" customWidth="1"/>
    <col min="5353" max="5353" width="9.109375" style="1"/>
    <col min="5354" max="5354" width="40.77734375" style="1" customWidth="1"/>
    <col min="5355" max="5602" width="9.109375" style="1"/>
    <col min="5603" max="5603" width="40.77734375" style="1" customWidth="1"/>
    <col min="5604" max="5605" width="12.77734375" style="1" customWidth="1"/>
    <col min="5606" max="5606" width="5.77734375" style="1" customWidth="1"/>
    <col min="5607" max="5608" width="12.77734375" style="1" customWidth="1"/>
    <col min="5609" max="5609" width="9.109375" style="1"/>
    <col min="5610" max="5610" width="40.77734375" style="1" customWidth="1"/>
    <col min="5611" max="5858" width="9.109375" style="1"/>
    <col min="5859" max="5859" width="40.77734375" style="1" customWidth="1"/>
    <col min="5860" max="5861" width="12.77734375" style="1" customWidth="1"/>
    <col min="5862" max="5862" width="5.77734375" style="1" customWidth="1"/>
    <col min="5863" max="5864" width="12.77734375" style="1" customWidth="1"/>
    <col min="5865" max="5865" width="9.109375" style="1"/>
    <col min="5866" max="5866" width="40.77734375" style="1" customWidth="1"/>
    <col min="5867" max="6114" width="9.109375" style="1"/>
    <col min="6115" max="6115" width="40.77734375" style="1" customWidth="1"/>
    <col min="6116" max="6117" width="12.77734375" style="1" customWidth="1"/>
    <col min="6118" max="6118" width="5.77734375" style="1" customWidth="1"/>
    <col min="6119" max="6120" width="12.77734375" style="1" customWidth="1"/>
    <col min="6121" max="6121" width="9.109375" style="1"/>
    <col min="6122" max="6122" width="40.77734375" style="1" customWidth="1"/>
    <col min="6123" max="6370" width="9.109375" style="1"/>
    <col min="6371" max="6371" width="40.77734375" style="1" customWidth="1"/>
    <col min="6372" max="6373" width="12.77734375" style="1" customWidth="1"/>
    <col min="6374" max="6374" width="5.77734375" style="1" customWidth="1"/>
    <col min="6375" max="6376" width="12.77734375" style="1" customWidth="1"/>
    <col min="6377" max="6377" width="9.109375" style="1"/>
    <col min="6378" max="6378" width="40.77734375" style="1" customWidth="1"/>
    <col min="6379" max="6626" width="9.109375" style="1"/>
    <col min="6627" max="6627" width="40.77734375" style="1" customWidth="1"/>
    <col min="6628" max="6629" width="12.77734375" style="1" customWidth="1"/>
    <col min="6630" max="6630" width="5.77734375" style="1" customWidth="1"/>
    <col min="6631" max="6632" width="12.77734375" style="1" customWidth="1"/>
    <col min="6633" max="6633" width="9.109375" style="1"/>
    <col min="6634" max="6634" width="40.77734375" style="1" customWidth="1"/>
    <col min="6635" max="6882" width="9.109375" style="1"/>
    <col min="6883" max="6883" width="40.77734375" style="1" customWidth="1"/>
    <col min="6884" max="6885" width="12.77734375" style="1" customWidth="1"/>
    <col min="6886" max="6886" width="5.77734375" style="1" customWidth="1"/>
    <col min="6887" max="6888" width="12.77734375" style="1" customWidth="1"/>
    <col min="6889" max="6889" width="9.109375" style="1"/>
    <col min="6890" max="6890" width="40.77734375" style="1" customWidth="1"/>
    <col min="6891" max="7138" width="9.109375" style="1"/>
    <col min="7139" max="7139" width="40.77734375" style="1" customWidth="1"/>
    <col min="7140" max="7141" width="12.77734375" style="1" customWidth="1"/>
    <col min="7142" max="7142" width="5.77734375" style="1" customWidth="1"/>
    <col min="7143" max="7144" width="12.77734375" style="1" customWidth="1"/>
    <col min="7145" max="7145" width="9.109375" style="1"/>
    <col min="7146" max="7146" width="40.77734375" style="1" customWidth="1"/>
    <col min="7147" max="7394" width="9.109375" style="1"/>
    <col min="7395" max="7395" width="40.77734375" style="1" customWidth="1"/>
    <col min="7396" max="7397" width="12.77734375" style="1" customWidth="1"/>
    <col min="7398" max="7398" width="5.77734375" style="1" customWidth="1"/>
    <col min="7399" max="7400" width="12.77734375" style="1" customWidth="1"/>
    <col min="7401" max="7401" width="9.109375" style="1"/>
    <col min="7402" max="7402" width="40.77734375" style="1" customWidth="1"/>
    <col min="7403" max="7650" width="9.109375" style="1"/>
    <col min="7651" max="7651" width="40.77734375" style="1" customWidth="1"/>
    <col min="7652" max="7653" width="12.77734375" style="1" customWidth="1"/>
    <col min="7654" max="7654" width="5.77734375" style="1" customWidth="1"/>
    <col min="7655" max="7656" width="12.77734375" style="1" customWidth="1"/>
    <col min="7657" max="7657" width="9.109375" style="1"/>
    <col min="7658" max="7658" width="40.77734375" style="1" customWidth="1"/>
    <col min="7659" max="7906" width="9.109375" style="1"/>
    <col min="7907" max="7907" width="40.77734375" style="1" customWidth="1"/>
    <col min="7908" max="7909" width="12.77734375" style="1" customWidth="1"/>
    <col min="7910" max="7910" width="5.77734375" style="1" customWidth="1"/>
    <col min="7911" max="7912" width="12.77734375" style="1" customWidth="1"/>
    <col min="7913" max="7913" width="9.109375" style="1"/>
    <col min="7914" max="7914" width="40.77734375" style="1" customWidth="1"/>
    <col min="7915" max="8162" width="9.109375" style="1"/>
    <col min="8163" max="8163" width="40.77734375" style="1" customWidth="1"/>
    <col min="8164" max="8165" width="12.77734375" style="1" customWidth="1"/>
    <col min="8166" max="8166" width="5.77734375" style="1" customWidth="1"/>
    <col min="8167" max="8168" width="12.77734375" style="1" customWidth="1"/>
    <col min="8169" max="8169" width="9.109375" style="1"/>
    <col min="8170" max="8170" width="40.77734375" style="1" customWidth="1"/>
    <col min="8171" max="8418" width="9.109375" style="1"/>
    <col min="8419" max="8419" width="40.77734375" style="1" customWidth="1"/>
    <col min="8420" max="8421" width="12.77734375" style="1" customWidth="1"/>
    <col min="8422" max="8422" width="5.77734375" style="1" customWidth="1"/>
    <col min="8423" max="8424" width="12.77734375" style="1" customWidth="1"/>
    <col min="8425" max="8425" width="9.109375" style="1"/>
    <col min="8426" max="8426" width="40.77734375" style="1" customWidth="1"/>
    <col min="8427" max="8674" width="9.109375" style="1"/>
    <col min="8675" max="8675" width="40.77734375" style="1" customWidth="1"/>
    <col min="8676" max="8677" width="12.77734375" style="1" customWidth="1"/>
    <col min="8678" max="8678" width="5.77734375" style="1" customWidth="1"/>
    <col min="8679" max="8680" width="12.77734375" style="1" customWidth="1"/>
    <col min="8681" max="8681" width="9.109375" style="1"/>
    <col min="8682" max="8682" width="40.77734375" style="1" customWidth="1"/>
    <col min="8683" max="8930" width="9.109375" style="1"/>
    <col min="8931" max="8931" width="40.77734375" style="1" customWidth="1"/>
    <col min="8932" max="8933" width="12.77734375" style="1" customWidth="1"/>
    <col min="8934" max="8934" width="5.77734375" style="1" customWidth="1"/>
    <col min="8935" max="8936" width="12.77734375" style="1" customWidth="1"/>
    <col min="8937" max="8937" width="9.109375" style="1"/>
    <col min="8938" max="8938" width="40.77734375" style="1" customWidth="1"/>
    <col min="8939" max="9186" width="9.109375" style="1"/>
    <col min="9187" max="9187" width="40.77734375" style="1" customWidth="1"/>
    <col min="9188" max="9189" width="12.77734375" style="1" customWidth="1"/>
    <col min="9190" max="9190" width="5.77734375" style="1" customWidth="1"/>
    <col min="9191" max="9192" width="12.77734375" style="1" customWidth="1"/>
    <col min="9193" max="9193" width="9.109375" style="1"/>
    <col min="9194" max="9194" width="40.77734375" style="1" customWidth="1"/>
    <col min="9195" max="9442" width="9.109375" style="1"/>
    <col min="9443" max="9443" width="40.77734375" style="1" customWidth="1"/>
    <col min="9444" max="9445" width="12.77734375" style="1" customWidth="1"/>
    <col min="9446" max="9446" width="5.77734375" style="1" customWidth="1"/>
    <col min="9447" max="9448" width="12.77734375" style="1" customWidth="1"/>
    <col min="9449" max="9449" width="9.109375" style="1"/>
    <col min="9450" max="9450" width="40.77734375" style="1" customWidth="1"/>
    <col min="9451" max="9698" width="9.109375" style="1"/>
    <col min="9699" max="9699" width="40.77734375" style="1" customWidth="1"/>
    <col min="9700" max="9701" width="12.77734375" style="1" customWidth="1"/>
    <col min="9702" max="9702" width="5.77734375" style="1" customWidth="1"/>
    <col min="9703" max="9704" width="12.77734375" style="1" customWidth="1"/>
    <col min="9705" max="9705" width="9.109375" style="1"/>
    <col min="9706" max="9706" width="40.77734375" style="1" customWidth="1"/>
    <col min="9707" max="9954" width="9.109375" style="1"/>
    <col min="9955" max="9955" width="40.77734375" style="1" customWidth="1"/>
    <col min="9956" max="9957" width="12.77734375" style="1" customWidth="1"/>
    <col min="9958" max="9958" width="5.77734375" style="1" customWidth="1"/>
    <col min="9959" max="9960" width="12.77734375" style="1" customWidth="1"/>
    <col min="9961" max="9961" width="9.109375" style="1"/>
    <col min="9962" max="9962" width="40.77734375" style="1" customWidth="1"/>
    <col min="9963" max="10210" width="9.109375" style="1"/>
    <col min="10211" max="10211" width="40.77734375" style="1" customWidth="1"/>
    <col min="10212" max="10213" width="12.77734375" style="1" customWidth="1"/>
    <col min="10214" max="10214" width="5.77734375" style="1" customWidth="1"/>
    <col min="10215" max="10216" width="12.77734375" style="1" customWidth="1"/>
    <col min="10217" max="10217" width="9.109375" style="1"/>
    <col min="10218" max="10218" width="40.77734375" style="1" customWidth="1"/>
    <col min="10219" max="10466" width="9.109375" style="1"/>
    <col min="10467" max="10467" width="40.77734375" style="1" customWidth="1"/>
    <col min="10468" max="10469" width="12.77734375" style="1" customWidth="1"/>
    <col min="10470" max="10470" width="5.77734375" style="1" customWidth="1"/>
    <col min="10471" max="10472" width="12.77734375" style="1" customWidth="1"/>
    <col min="10473" max="10473" width="9.109375" style="1"/>
    <col min="10474" max="10474" width="40.77734375" style="1" customWidth="1"/>
    <col min="10475" max="10722" width="9.109375" style="1"/>
    <col min="10723" max="10723" width="40.77734375" style="1" customWidth="1"/>
    <col min="10724" max="10725" width="12.77734375" style="1" customWidth="1"/>
    <col min="10726" max="10726" width="5.77734375" style="1" customWidth="1"/>
    <col min="10727" max="10728" width="12.77734375" style="1" customWidth="1"/>
    <col min="10729" max="10729" width="9.109375" style="1"/>
    <col min="10730" max="10730" width="40.77734375" style="1" customWidth="1"/>
    <col min="10731" max="10978" width="9.109375" style="1"/>
    <col min="10979" max="10979" width="40.77734375" style="1" customWidth="1"/>
    <col min="10980" max="10981" width="12.77734375" style="1" customWidth="1"/>
    <col min="10982" max="10982" width="5.77734375" style="1" customWidth="1"/>
    <col min="10983" max="10984" width="12.77734375" style="1" customWidth="1"/>
    <col min="10985" max="10985" width="9.109375" style="1"/>
    <col min="10986" max="10986" width="40.77734375" style="1" customWidth="1"/>
    <col min="10987" max="11234" width="9.109375" style="1"/>
    <col min="11235" max="11235" width="40.77734375" style="1" customWidth="1"/>
    <col min="11236" max="11237" width="12.77734375" style="1" customWidth="1"/>
    <col min="11238" max="11238" width="5.77734375" style="1" customWidth="1"/>
    <col min="11239" max="11240" width="12.77734375" style="1" customWidth="1"/>
    <col min="11241" max="11241" width="9.109375" style="1"/>
    <col min="11242" max="11242" width="40.77734375" style="1" customWidth="1"/>
    <col min="11243" max="11490" width="9.109375" style="1"/>
    <col min="11491" max="11491" width="40.77734375" style="1" customWidth="1"/>
    <col min="11492" max="11493" width="12.77734375" style="1" customWidth="1"/>
    <col min="11494" max="11494" width="5.77734375" style="1" customWidth="1"/>
    <col min="11495" max="11496" width="12.77734375" style="1" customWidth="1"/>
    <col min="11497" max="11497" width="9.109375" style="1"/>
    <col min="11498" max="11498" width="40.77734375" style="1" customWidth="1"/>
    <col min="11499" max="11746" width="9.109375" style="1"/>
    <col min="11747" max="11747" width="40.77734375" style="1" customWidth="1"/>
    <col min="11748" max="11749" width="12.77734375" style="1" customWidth="1"/>
    <col min="11750" max="11750" width="5.77734375" style="1" customWidth="1"/>
    <col min="11751" max="11752" width="12.77734375" style="1" customWidth="1"/>
    <col min="11753" max="11753" width="9.109375" style="1"/>
    <col min="11754" max="11754" width="40.77734375" style="1" customWidth="1"/>
    <col min="11755" max="12002" width="9.109375" style="1"/>
    <col min="12003" max="12003" width="40.77734375" style="1" customWidth="1"/>
    <col min="12004" max="12005" width="12.77734375" style="1" customWidth="1"/>
    <col min="12006" max="12006" width="5.77734375" style="1" customWidth="1"/>
    <col min="12007" max="12008" width="12.77734375" style="1" customWidth="1"/>
    <col min="12009" max="12009" width="9.109375" style="1"/>
    <col min="12010" max="12010" width="40.77734375" style="1" customWidth="1"/>
    <col min="12011" max="12258" width="9.109375" style="1"/>
    <col min="12259" max="12259" width="40.77734375" style="1" customWidth="1"/>
    <col min="12260" max="12261" width="12.77734375" style="1" customWidth="1"/>
    <col min="12262" max="12262" width="5.77734375" style="1" customWidth="1"/>
    <col min="12263" max="12264" width="12.77734375" style="1" customWidth="1"/>
    <col min="12265" max="12265" width="9.109375" style="1"/>
    <col min="12266" max="12266" width="40.77734375" style="1" customWidth="1"/>
    <col min="12267" max="12514" width="9.109375" style="1"/>
    <col min="12515" max="12515" width="40.77734375" style="1" customWidth="1"/>
    <col min="12516" max="12517" width="12.77734375" style="1" customWidth="1"/>
    <col min="12518" max="12518" width="5.77734375" style="1" customWidth="1"/>
    <col min="12519" max="12520" width="12.77734375" style="1" customWidth="1"/>
    <col min="12521" max="12521" width="9.109375" style="1"/>
    <col min="12522" max="12522" width="40.77734375" style="1" customWidth="1"/>
    <col min="12523" max="12770" width="9.109375" style="1"/>
    <col min="12771" max="12771" width="40.77734375" style="1" customWidth="1"/>
    <col min="12772" max="12773" width="12.77734375" style="1" customWidth="1"/>
    <col min="12774" max="12774" width="5.77734375" style="1" customWidth="1"/>
    <col min="12775" max="12776" width="12.77734375" style="1" customWidth="1"/>
    <col min="12777" max="12777" width="9.109375" style="1"/>
    <col min="12778" max="12778" width="40.77734375" style="1" customWidth="1"/>
    <col min="12779" max="13026" width="9.109375" style="1"/>
    <col min="13027" max="13027" width="40.77734375" style="1" customWidth="1"/>
    <col min="13028" max="13029" width="12.77734375" style="1" customWidth="1"/>
    <col min="13030" max="13030" width="5.77734375" style="1" customWidth="1"/>
    <col min="13031" max="13032" width="12.77734375" style="1" customWidth="1"/>
    <col min="13033" max="13033" width="9.109375" style="1"/>
    <col min="13034" max="13034" width="40.77734375" style="1" customWidth="1"/>
    <col min="13035" max="13282" width="9.109375" style="1"/>
    <col min="13283" max="13283" width="40.77734375" style="1" customWidth="1"/>
    <col min="13284" max="13285" width="12.77734375" style="1" customWidth="1"/>
    <col min="13286" max="13286" width="5.77734375" style="1" customWidth="1"/>
    <col min="13287" max="13288" width="12.77734375" style="1" customWidth="1"/>
    <col min="13289" max="13289" width="9.109375" style="1"/>
    <col min="13290" max="13290" width="40.77734375" style="1" customWidth="1"/>
    <col min="13291" max="13538" width="9.109375" style="1"/>
    <col min="13539" max="13539" width="40.77734375" style="1" customWidth="1"/>
    <col min="13540" max="13541" width="12.77734375" style="1" customWidth="1"/>
    <col min="13542" max="13542" width="5.77734375" style="1" customWidth="1"/>
    <col min="13543" max="13544" width="12.77734375" style="1" customWidth="1"/>
    <col min="13545" max="13545" width="9.109375" style="1"/>
    <col min="13546" max="13546" width="40.77734375" style="1" customWidth="1"/>
    <col min="13547" max="13794" width="9.109375" style="1"/>
    <col min="13795" max="13795" width="40.77734375" style="1" customWidth="1"/>
    <col min="13796" max="13797" width="12.77734375" style="1" customWidth="1"/>
    <col min="13798" max="13798" width="5.77734375" style="1" customWidth="1"/>
    <col min="13799" max="13800" width="12.77734375" style="1" customWidth="1"/>
    <col min="13801" max="13801" width="9.109375" style="1"/>
    <col min="13802" max="13802" width="40.77734375" style="1" customWidth="1"/>
    <col min="13803" max="14050" width="9.109375" style="1"/>
    <col min="14051" max="14051" width="40.77734375" style="1" customWidth="1"/>
    <col min="14052" max="14053" width="12.77734375" style="1" customWidth="1"/>
    <col min="14054" max="14054" width="5.77734375" style="1" customWidth="1"/>
    <col min="14055" max="14056" width="12.77734375" style="1" customWidth="1"/>
    <col min="14057" max="14057" width="9.109375" style="1"/>
    <col min="14058" max="14058" width="40.77734375" style="1" customWidth="1"/>
    <col min="14059" max="14306" width="9.109375" style="1"/>
    <col min="14307" max="14307" width="40.77734375" style="1" customWidth="1"/>
    <col min="14308" max="14309" width="12.77734375" style="1" customWidth="1"/>
    <col min="14310" max="14310" width="5.77734375" style="1" customWidth="1"/>
    <col min="14311" max="14312" width="12.77734375" style="1" customWidth="1"/>
    <col min="14313" max="14313" width="9.109375" style="1"/>
    <col min="14314" max="14314" width="40.77734375" style="1" customWidth="1"/>
    <col min="14315" max="14562" width="9.109375" style="1"/>
    <col min="14563" max="14563" width="40.77734375" style="1" customWidth="1"/>
    <col min="14564" max="14565" width="12.77734375" style="1" customWidth="1"/>
    <col min="14566" max="14566" width="5.77734375" style="1" customWidth="1"/>
    <col min="14567" max="14568" width="12.77734375" style="1" customWidth="1"/>
    <col min="14569" max="14569" width="9.109375" style="1"/>
    <col min="14570" max="14570" width="40.77734375" style="1" customWidth="1"/>
    <col min="14571" max="14818" width="9.109375" style="1"/>
    <col min="14819" max="14819" width="40.77734375" style="1" customWidth="1"/>
    <col min="14820" max="14821" width="12.77734375" style="1" customWidth="1"/>
    <col min="14822" max="14822" width="5.77734375" style="1" customWidth="1"/>
    <col min="14823" max="14824" width="12.77734375" style="1" customWidth="1"/>
    <col min="14825" max="14825" width="9.109375" style="1"/>
    <col min="14826" max="14826" width="40.77734375" style="1" customWidth="1"/>
    <col min="14827" max="15074" width="9.109375" style="1"/>
    <col min="15075" max="15075" width="40.77734375" style="1" customWidth="1"/>
    <col min="15076" max="15077" width="12.77734375" style="1" customWidth="1"/>
    <col min="15078" max="15078" width="5.77734375" style="1" customWidth="1"/>
    <col min="15079" max="15080" width="12.77734375" style="1" customWidth="1"/>
    <col min="15081" max="15081" width="9.109375" style="1"/>
    <col min="15082" max="15082" width="40.77734375" style="1" customWidth="1"/>
    <col min="15083" max="15330" width="9.109375" style="1"/>
    <col min="15331" max="15331" width="40.77734375" style="1" customWidth="1"/>
    <col min="15332" max="15333" width="12.77734375" style="1" customWidth="1"/>
    <col min="15334" max="15334" width="5.77734375" style="1" customWidth="1"/>
    <col min="15335" max="15336" width="12.77734375" style="1" customWidth="1"/>
    <col min="15337" max="15337" width="9.109375" style="1"/>
    <col min="15338" max="15338" width="40.77734375" style="1" customWidth="1"/>
    <col min="15339" max="15586" width="9.109375" style="1"/>
    <col min="15587" max="15587" width="40.77734375" style="1" customWidth="1"/>
    <col min="15588" max="15589" width="12.77734375" style="1" customWidth="1"/>
    <col min="15590" max="15590" width="5.77734375" style="1" customWidth="1"/>
    <col min="15591" max="15592" width="12.77734375" style="1" customWidth="1"/>
    <col min="15593" max="15593" width="9.109375" style="1"/>
    <col min="15594" max="15594" width="40.77734375" style="1" customWidth="1"/>
    <col min="15595" max="15842" width="9.109375" style="1"/>
    <col min="15843" max="15843" width="40.77734375" style="1" customWidth="1"/>
    <col min="15844" max="15845" width="12.77734375" style="1" customWidth="1"/>
    <col min="15846" max="15846" width="5.77734375" style="1" customWidth="1"/>
    <col min="15847" max="15848" width="12.77734375" style="1" customWidth="1"/>
    <col min="15849" max="15849" width="9.109375" style="1"/>
    <col min="15850" max="15850" width="40.77734375" style="1" customWidth="1"/>
    <col min="15851" max="16098" width="9.109375" style="1"/>
    <col min="16099" max="16099" width="40.77734375" style="1" customWidth="1"/>
    <col min="16100" max="16101" width="12.77734375" style="1" customWidth="1"/>
    <col min="16102" max="16102" width="5.77734375" style="1" customWidth="1"/>
    <col min="16103" max="16104" width="12.77734375" style="1" customWidth="1"/>
    <col min="16105" max="16105" width="9.109375" style="1"/>
    <col min="16106" max="16106" width="40.77734375" style="1" customWidth="1"/>
    <col min="16107" max="16384" width="9.109375" style="1"/>
  </cols>
  <sheetData>
    <row r="1" spans="2:10" ht="16.5" customHeight="1" x14ac:dyDescent="0.25"/>
    <row r="2" spans="2:10" ht="16.5" customHeight="1" x14ac:dyDescent="0.25">
      <c r="B2" s="23" t="s">
        <v>46</v>
      </c>
      <c r="C2" s="23"/>
      <c r="D2" s="23"/>
      <c r="E2" s="23"/>
      <c r="F2" s="23"/>
      <c r="G2" s="23"/>
      <c r="H2" s="23"/>
      <c r="I2" s="23"/>
      <c r="J2" s="2"/>
    </row>
    <row r="3" spans="2:10" ht="16.5" customHeight="1" x14ac:dyDescent="0.25">
      <c r="B3" s="22" t="s">
        <v>48</v>
      </c>
    </row>
    <row r="4" spans="2:10" ht="16.5" customHeight="1" x14ac:dyDescent="0.25">
      <c r="B4" s="22"/>
    </row>
    <row r="5" spans="2:10" ht="30.75" customHeight="1" thickBot="1" x14ac:dyDescent="0.3">
      <c r="B5" s="3" t="s">
        <v>0</v>
      </c>
      <c r="C5" s="25">
        <v>2024</v>
      </c>
      <c r="D5" s="25"/>
      <c r="E5" s="3"/>
      <c r="F5" s="24">
        <v>2023</v>
      </c>
      <c r="G5" s="24"/>
      <c r="H5" s="3"/>
      <c r="I5" s="9"/>
      <c r="J5" s="3"/>
    </row>
    <row r="6" spans="2:10" ht="16.5" customHeight="1" x14ac:dyDescent="0.25">
      <c r="C6" s="13"/>
      <c r="D6" s="14"/>
      <c r="F6" s="13"/>
      <c r="G6" s="14"/>
    </row>
    <row r="7" spans="2:10" ht="16.5" customHeight="1" x14ac:dyDescent="0.25">
      <c r="B7" s="1" t="s">
        <v>1</v>
      </c>
      <c r="C7" s="15"/>
      <c r="D7" s="16">
        <v>2952355</v>
      </c>
      <c r="F7" s="15"/>
      <c r="G7" s="16">
        <v>2937535</v>
      </c>
      <c r="I7" s="7"/>
    </row>
    <row r="8" spans="2:10" ht="16.5" customHeight="1" x14ac:dyDescent="0.25">
      <c r="B8" s="1" t="s">
        <v>40</v>
      </c>
      <c r="C8" s="15"/>
      <c r="D8" s="16">
        <v>801132</v>
      </c>
      <c r="F8" s="15"/>
      <c r="G8" s="16">
        <v>388870</v>
      </c>
      <c r="I8" s="7"/>
    </row>
    <row r="9" spans="2:10" ht="16.5" customHeight="1" x14ac:dyDescent="0.25">
      <c r="C9" s="15"/>
      <c r="D9" s="16"/>
      <c r="F9" s="15"/>
      <c r="G9" s="16"/>
      <c r="I9" s="7"/>
    </row>
    <row r="10" spans="2:10" ht="16.5" customHeight="1" x14ac:dyDescent="0.25">
      <c r="B10" s="5" t="s">
        <v>2</v>
      </c>
      <c r="C10" s="15"/>
      <c r="D10" s="20">
        <f>SUM(D7:D9)</f>
        <v>3753487</v>
      </c>
      <c r="E10" s="21"/>
      <c r="F10" s="15"/>
      <c r="G10" s="20">
        <f>SUM(G7:G9)</f>
        <v>3326405</v>
      </c>
      <c r="H10" s="5"/>
      <c r="I10" s="7"/>
      <c r="J10" s="5"/>
    </row>
    <row r="11" spans="2:10" ht="16.5" customHeight="1" x14ac:dyDescent="0.25">
      <c r="C11" s="15"/>
      <c r="D11" s="16"/>
      <c r="F11" s="15"/>
      <c r="G11" s="16"/>
      <c r="I11" s="7"/>
    </row>
    <row r="12" spans="2:10" ht="16.5" customHeight="1" x14ac:dyDescent="0.25">
      <c r="B12" s="3" t="s">
        <v>3</v>
      </c>
      <c r="C12" s="15"/>
      <c r="D12" s="16"/>
      <c r="E12" s="3"/>
      <c r="F12" s="15"/>
      <c r="G12" s="16"/>
      <c r="H12" s="3"/>
      <c r="I12" s="7"/>
      <c r="J12" s="3"/>
    </row>
    <row r="13" spans="2:10" ht="16.5" customHeight="1" x14ac:dyDescent="0.25">
      <c r="C13" s="15"/>
      <c r="D13" s="16"/>
      <c r="F13" s="15"/>
      <c r="G13" s="16"/>
      <c r="I13" s="7"/>
    </row>
    <row r="14" spans="2:10" ht="16.5" customHeight="1" x14ac:dyDescent="0.25">
      <c r="B14" s="6" t="s">
        <v>4</v>
      </c>
      <c r="C14" s="15"/>
      <c r="D14" s="16"/>
      <c r="E14" s="6"/>
      <c r="F14" s="15"/>
      <c r="G14" s="16"/>
      <c r="H14" s="6"/>
      <c r="I14" s="7"/>
      <c r="J14" s="6"/>
    </row>
    <row r="15" spans="2:10" ht="16.5" customHeight="1" x14ac:dyDescent="0.25">
      <c r="C15" s="15"/>
      <c r="D15" s="16"/>
      <c r="F15" s="15"/>
      <c r="G15" s="16"/>
      <c r="I15" s="7"/>
    </row>
    <row r="16" spans="2:10" ht="16.5" customHeight="1" x14ac:dyDescent="0.25">
      <c r="B16" s="5" t="s">
        <v>5</v>
      </c>
      <c r="C16" s="15">
        <f>7692+465621</f>
        <v>473313</v>
      </c>
      <c r="D16" s="16"/>
      <c r="E16" s="5"/>
      <c r="F16" s="15">
        <f>448897+7692</f>
        <v>456589</v>
      </c>
      <c r="G16" s="16"/>
      <c r="H16" s="5"/>
      <c r="J16" s="5"/>
    </row>
    <row r="17" spans="2:10" ht="16.5" customHeight="1" x14ac:dyDescent="0.25">
      <c r="B17" s="5" t="s">
        <v>6</v>
      </c>
      <c r="C17" s="19">
        <v>40264</v>
      </c>
      <c r="D17" s="16">
        <f>SUM(C16:C17)</f>
        <v>513577</v>
      </c>
      <c r="E17" s="5"/>
      <c r="F17" s="19">
        <v>26803</v>
      </c>
      <c r="G17" s="16">
        <f>SUM(F16:F17)</f>
        <v>483392</v>
      </c>
      <c r="H17" s="5"/>
      <c r="I17" s="7"/>
      <c r="J17" s="5"/>
    </row>
    <row r="18" spans="2:10" ht="16.5" customHeight="1" x14ac:dyDescent="0.25">
      <c r="C18" s="15"/>
      <c r="D18" s="16"/>
      <c r="F18" s="15"/>
      <c r="G18" s="16"/>
      <c r="I18" s="7"/>
    </row>
    <row r="19" spans="2:10" ht="16.5" customHeight="1" x14ac:dyDescent="0.25">
      <c r="B19" s="6" t="s">
        <v>7</v>
      </c>
      <c r="C19" s="15"/>
      <c r="D19" s="16"/>
      <c r="E19" s="6"/>
      <c r="F19" s="15"/>
      <c r="G19" s="16"/>
      <c r="H19" s="6"/>
      <c r="I19" s="7"/>
      <c r="J19" s="6"/>
    </row>
    <row r="20" spans="2:10" ht="16.5" customHeight="1" x14ac:dyDescent="0.25">
      <c r="C20" s="15"/>
      <c r="D20" s="16"/>
      <c r="F20" s="15"/>
      <c r="G20" s="16"/>
      <c r="I20" s="7"/>
    </row>
    <row r="21" spans="2:10" ht="16.5" customHeight="1" x14ac:dyDescent="0.25">
      <c r="B21" s="5" t="s">
        <v>42</v>
      </c>
      <c r="C21" s="15">
        <v>196662</v>
      </c>
      <c r="D21" s="16"/>
      <c r="E21" s="5"/>
      <c r="F21" s="15">
        <f>93975+57793</f>
        <v>151768</v>
      </c>
      <c r="G21" s="16"/>
      <c r="H21" s="5"/>
      <c r="I21" s="7"/>
      <c r="J21" s="5"/>
    </row>
    <row r="22" spans="2:10" ht="16.5" customHeight="1" x14ac:dyDescent="0.25">
      <c r="B22" s="5" t="s">
        <v>8</v>
      </c>
      <c r="C22" s="15">
        <v>16232</v>
      </c>
      <c r="D22" s="16"/>
      <c r="E22" s="5"/>
      <c r="F22" s="15">
        <f>15343+1547</f>
        <v>16890</v>
      </c>
      <c r="G22" s="16"/>
      <c r="H22" s="5"/>
      <c r="I22" s="7"/>
      <c r="J22" s="5"/>
    </row>
    <row r="23" spans="2:10" ht="16.5" customHeight="1" x14ac:dyDescent="0.25">
      <c r="B23" s="5" t="s">
        <v>43</v>
      </c>
      <c r="C23" s="15">
        <f>92130+142563</f>
        <v>234693</v>
      </c>
      <c r="D23" s="16"/>
      <c r="E23" s="5"/>
      <c r="F23" s="15">
        <f>25267+169252</f>
        <v>194519</v>
      </c>
      <c r="G23" s="16"/>
      <c r="H23" s="5"/>
      <c r="I23" s="7"/>
      <c r="J23" s="5"/>
    </row>
    <row r="24" spans="2:10" ht="16.5" customHeight="1" x14ac:dyDescent="0.25">
      <c r="B24" s="1" t="s">
        <v>38</v>
      </c>
      <c r="C24" s="15">
        <f>54551-31625</f>
        <v>22926</v>
      </c>
      <c r="D24" s="16"/>
      <c r="F24" s="15">
        <v>86521</v>
      </c>
      <c r="G24" s="16"/>
      <c r="H24" s="5"/>
      <c r="I24" s="7"/>
      <c r="J24" s="5"/>
    </row>
    <row r="25" spans="2:10" ht="16.5" customHeight="1" x14ac:dyDescent="0.25">
      <c r="B25" s="1" t="s">
        <v>47</v>
      </c>
      <c r="C25" s="15">
        <v>31625</v>
      </c>
      <c r="D25" s="16"/>
      <c r="F25" s="15">
        <v>29162</v>
      </c>
      <c r="G25" s="16"/>
      <c r="H25" s="5"/>
      <c r="I25" s="7"/>
      <c r="J25" s="5"/>
    </row>
    <row r="26" spans="2:10" ht="16.5" customHeight="1" x14ac:dyDescent="0.25">
      <c r="B26" s="5" t="s">
        <v>9</v>
      </c>
      <c r="C26" s="19">
        <v>540152</v>
      </c>
      <c r="D26" s="16">
        <f>SUM(C21:C26)</f>
        <v>1042290</v>
      </c>
      <c r="E26" s="5"/>
      <c r="F26" s="19">
        <v>463267</v>
      </c>
      <c r="G26" s="16">
        <f>SUM(F21:F26)</f>
        <v>942127</v>
      </c>
      <c r="I26" s="7"/>
    </row>
    <row r="27" spans="2:10" ht="16.5" customHeight="1" x14ac:dyDescent="0.25">
      <c r="C27" s="15"/>
      <c r="D27" s="16"/>
      <c r="F27" s="15"/>
      <c r="G27" s="16"/>
      <c r="I27" s="7"/>
    </row>
    <row r="28" spans="2:10" ht="16.5" customHeight="1" x14ac:dyDescent="0.25">
      <c r="B28" s="6" t="s">
        <v>10</v>
      </c>
      <c r="C28" s="15"/>
      <c r="D28" s="16"/>
      <c r="E28" s="6"/>
      <c r="F28" s="15"/>
      <c r="G28" s="16"/>
      <c r="H28" s="6"/>
      <c r="I28" s="7"/>
      <c r="J28" s="6"/>
    </row>
    <row r="29" spans="2:10" ht="16.5" customHeight="1" x14ac:dyDescent="0.25">
      <c r="C29" s="15"/>
      <c r="D29" s="16"/>
      <c r="F29" s="15"/>
      <c r="G29" s="16"/>
      <c r="I29" s="7"/>
    </row>
    <row r="30" spans="2:10" ht="16.5" customHeight="1" x14ac:dyDescent="0.25">
      <c r="B30" s="5" t="s">
        <v>11</v>
      </c>
      <c r="C30" s="15"/>
      <c r="D30" s="16">
        <v>174423</v>
      </c>
      <c r="E30" s="5"/>
      <c r="F30" s="15"/>
      <c r="G30" s="16">
        <v>98354</v>
      </c>
      <c r="H30" s="5"/>
      <c r="I30" s="7"/>
      <c r="J30" s="5"/>
    </row>
    <row r="31" spans="2:10" ht="16.5" customHeight="1" x14ac:dyDescent="0.25">
      <c r="C31" s="15"/>
      <c r="D31" s="16"/>
      <c r="F31" s="15"/>
      <c r="G31" s="16"/>
      <c r="I31" s="7"/>
    </row>
    <row r="32" spans="2:10" ht="16.5" customHeight="1" x14ac:dyDescent="0.25">
      <c r="B32" s="6" t="s">
        <v>12</v>
      </c>
      <c r="C32" s="15"/>
      <c r="D32" s="16"/>
      <c r="E32" s="6"/>
      <c r="F32" s="15"/>
      <c r="G32" s="16"/>
      <c r="H32" s="6"/>
      <c r="I32" s="7"/>
      <c r="J32" s="6"/>
    </row>
    <row r="33" spans="2:10" ht="16.5" customHeight="1" x14ac:dyDescent="0.25">
      <c r="C33" s="15"/>
      <c r="D33" s="16"/>
      <c r="F33" s="15"/>
      <c r="G33" s="16"/>
      <c r="I33" s="7"/>
    </row>
    <row r="34" spans="2:10" ht="16.5" customHeight="1" x14ac:dyDescent="0.25">
      <c r="B34" s="5" t="s">
        <v>12</v>
      </c>
      <c r="C34" s="15"/>
      <c r="D34" s="16"/>
      <c r="E34" s="5"/>
      <c r="F34" s="15"/>
      <c r="G34" s="16"/>
      <c r="H34" s="5"/>
      <c r="I34" s="7"/>
      <c r="J34" s="5"/>
    </row>
    <row r="35" spans="2:10" ht="16.5" customHeight="1" x14ac:dyDescent="0.25">
      <c r="C35" s="15"/>
      <c r="D35" s="16"/>
      <c r="F35" s="15"/>
      <c r="G35" s="16"/>
      <c r="I35" s="7"/>
    </row>
    <row r="36" spans="2:10" ht="16.5" customHeight="1" x14ac:dyDescent="0.25">
      <c r="B36" s="6" t="s">
        <v>41</v>
      </c>
      <c r="C36" s="15"/>
      <c r="D36" s="16"/>
      <c r="E36" s="6"/>
      <c r="F36" s="15"/>
      <c r="G36" s="16"/>
      <c r="H36" s="6"/>
      <c r="I36" s="7"/>
      <c r="J36" s="6"/>
    </row>
    <row r="37" spans="2:10" ht="16.5" customHeight="1" x14ac:dyDescent="0.25">
      <c r="C37" s="15"/>
      <c r="D37" s="16"/>
      <c r="F37" s="15"/>
      <c r="G37" s="16"/>
      <c r="I37" s="7"/>
    </row>
    <row r="38" spans="2:10" ht="16.5" customHeight="1" x14ac:dyDescent="0.25">
      <c r="B38" s="5" t="s">
        <v>41</v>
      </c>
      <c r="C38" s="15">
        <v>489039</v>
      </c>
      <c r="D38" s="16"/>
      <c r="E38" s="5"/>
      <c r="F38" s="15">
        <f>339564-109642+38460</f>
        <v>268382</v>
      </c>
      <c r="G38" s="16"/>
      <c r="H38" s="5"/>
      <c r="I38" s="7"/>
      <c r="J38" s="5"/>
    </row>
    <row r="39" spans="2:10" ht="16.5" customHeight="1" x14ac:dyDescent="0.25">
      <c r="B39" s="5" t="s">
        <v>39</v>
      </c>
      <c r="C39" s="15">
        <f>45000+38460+29222</f>
        <v>112682</v>
      </c>
      <c r="D39" s="16"/>
      <c r="E39" s="5"/>
      <c r="F39" s="15">
        <v>109642</v>
      </c>
      <c r="G39" s="16"/>
      <c r="H39" s="5"/>
      <c r="I39" s="7"/>
      <c r="J39" s="5"/>
    </row>
    <row r="40" spans="2:10" ht="16.5" customHeight="1" x14ac:dyDescent="0.25">
      <c r="B40" s="5" t="s">
        <v>49</v>
      </c>
      <c r="C40" s="15">
        <v>12887</v>
      </c>
      <c r="D40" s="16"/>
      <c r="E40" s="5"/>
      <c r="F40" s="15"/>
      <c r="G40" s="16"/>
      <c r="H40" s="5"/>
      <c r="I40" s="7"/>
      <c r="J40" s="5"/>
    </row>
    <row r="41" spans="2:10" ht="16.5" customHeight="1" x14ac:dyDescent="0.25">
      <c r="B41" s="5" t="s">
        <v>44</v>
      </c>
      <c r="C41" s="19">
        <v>38032</v>
      </c>
      <c r="D41" s="16">
        <f>SUM(C38:C41)</f>
        <v>652640</v>
      </c>
      <c r="E41" s="5"/>
      <c r="F41" s="19">
        <f>16032+48850</f>
        <v>64882</v>
      </c>
      <c r="G41" s="16">
        <f>SUM(F38:F41)</f>
        <v>442906</v>
      </c>
      <c r="H41" s="5"/>
      <c r="I41" s="7"/>
      <c r="J41" s="5"/>
    </row>
    <row r="42" spans="2:10" ht="16.5" customHeight="1" x14ac:dyDescent="0.25">
      <c r="C42" s="15"/>
      <c r="D42" s="16"/>
      <c r="F42" s="15"/>
      <c r="G42" s="16"/>
      <c r="I42" s="7"/>
    </row>
    <row r="43" spans="2:10" ht="16.5" customHeight="1" x14ac:dyDescent="0.25">
      <c r="B43" s="6" t="s">
        <v>13</v>
      </c>
      <c r="C43" s="15"/>
      <c r="D43" s="16"/>
      <c r="E43" s="6"/>
      <c r="F43" s="15"/>
      <c r="G43" s="16"/>
      <c r="H43" s="6"/>
      <c r="I43" s="7"/>
      <c r="J43" s="6"/>
    </row>
    <row r="44" spans="2:10" ht="16.5" customHeight="1" x14ac:dyDescent="0.25">
      <c r="C44" s="15"/>
      <c r="D44" s="16"/>
      <c r="F44" s="15"/>
      <c r="G44" s="16"/>
      <c r="I44" s="7"/>
    </row>
    <row r="45" spans="2:10" ht="16.5" customHeight="1" x14ac:dyDescent="0.25">
      <c r="B45" s="5" t="s">
        <v>14</v>
      </c>
      <c r="C45" s="15">
        <v>36020</v>
      </c>
      <c r="D45" s="16"/>
      <c r="E45" s="5"/>
      <c r="F45" s="15">
        <v>34276</v>
      </c>
      <c r="G45" s="16"/>
      <c r="H45" s="5"/>
      <c r="I45" s="7"/>
      <c r="J45" s="5"/>
    </row>
    <row r="46" spans="2:10" ht="16.5" customHeight="1" x14ac:dyDescent="0.25">
      <c r="B46" s="5" t="s">
        <v>15</v>
      </c>
      <c r="C46" s="15">
        <f>80155-36020</f>
        <v>44135</v>
      </c>
      <c r="D46" s="16"/>
      <c r="E46" s="5"/>
      <c r="F46" s="15">
        <f>131406-34276-1993</f>
        <v>95137</v>
      </c>
      <c r="G46" s="16"/>
      <c r="H46" s="5"/>
      <c r="I46" s="7"/>
      <c r="J46" s="5"/>
    </row>
    <row r="47" spans="2:10" ht="16.5" customHeight="1" x14ac:dyDescent="0.25">
      <c r="B47" s="5" t="s">
        <v>16</v>
      </c>
      <c r="C47" s="19">
        <v>719090</v>
      </c>
      <c r="D47" s="16">
        <f>SUM(C45:C47)</f>
        <v>799245</v>
      </c>
      <c r="E47" s="5"/>
      <c r="F47" s="19">
        <v>702848</v>
      </c>
      <c r="G47" s="16">
        <f>SUM(F45:F47)</f>
        <v>832261</v>
      </c>
      <c r="H47" s="5"/>
      <c r="I47" s="7"/>
      <c r="J47" s="5"/>
    </row>
    <row r="48" spans="2:10" ht="16.5" customHeight="1" x14ac:dyDescent="0.25">
      <c r="C48" s="15"/>
      <c r="D48" s="16"/>
      <c r="F48" s="15"/>
      <c r="G48" s="16"/>
      <c r="I48" s="7"/>
    </row>
    <row r="49" spans="2:11" ht="16.5" customHeight="1" x14ac:dyDescent="0.25">
      <c r="B49" s="6" t="s">
        <v>17</v>
      </c>
      <c r="C49" s="15"/>
      <c r="D49" s="16"/>
      <c r="E49" s="6"/>
      <c r="F49" s="15"/>
      <c r="G49" s="16"/>
      <c r="H49" s="6"/>
      <c r="I49" s="7"/>
      <c r="J49" s="6"/>
    </row>
    <row r="50" spans="2:11" ht="16.5" customHeight="1" x14ac:dyDescent="0.25">
      <c r="C50" s="15"/>
      <c r="D50" s="16"/>
      <c r="F50" s="15"/>
      <c r="G50" s="16"/>
      <c r="I50" s="7"/>
    </row>
    <row r="51" spans="2:11" ht="16.5" customHeight="1" x14ac:dyDescent="0.25">
      <c r="B51" s="5" t="s">
        <v>18</v>
      </c>
      <c r="C51" s="15"/>
      <c r="D51" s="16">
        <v>30000</v>
      </c>
      <c r="E51" s="5"/>
      <c r="F51" s="15"/>
      <c r="G51" s="16">
        <v>37500</v>
      </c>
      <c r="H51" s="5"/>
      <c r="I51" s="7"/>
      <c r="J51" s="5"/>
      <c r="K51" s="5"/>
    </row>
    <row r="52" spans="2:11" ht="16.5" customHeight="1" x14ac:dyDescent="0.25">
      <c r="C52" s="15"/>
      <c r="D52" s="16"/>
      <c r="F52" s="15"/>
      <c r="G52" s="16"/>
      <c r="I52" s="7"/>
    </row>
    <row r="53" spans="2:11" ht="16.5" customHeight="1" x14ac:dyDescent="0.25">
      <c r="C53" s="15"/>
      <c r="D53" s="16"/>
      <c r="F53" s="15"/>
      <c r="G53" s="16"/>
      <c r="I53" s="7"/>
    </row>
    <row r="54" spans="2:11" ht="16.5" customHeight="1" x14ac:dyDescent="0.25">
      <c r="B54" s="6" t="s">
        <v>19</v>
      </c>
      <c r="C54" s="15"/>
      <c r="D54" s="16"/>
      <c r="E54" s="6"/>
      <c r="F54" s="15"/>
      <c r="G54" s="16"/>
      <c r="H54" s="6"/>
      <c r="I54" s="7"/>
      <c r="J54" s="6"/>
    </row>
    <row r="55" spans="2:11" ht="16.5" customHeight="1" x14ac:dyDescent="0.25">
      <c r="C55" s="15"/>
      <c r="D55" s="16"/>
      <c r="F55" s="15"/>
      <c r="G55" s="16"/>
      <c r="I55" s="7"/>
    </row>
    <row r="56" spans="2:11" ht="16.5" customHeight="1" x14ac:dyDescent="0.25">
      <c r="B56" s="5" t="s">
        <v>20</v>
      </c>
      <c r="C56" s="15">
        <f>230131-4498</f>
        <v>225633</v>
      </c>
      <c r="D56" s="16"/>
      <c r="E56" s="5"/>
      <c r="F56" s="15">
        <v>192043</v>
      </c>
      <c r="G56" s="16"/>
      <c r="H56" s="5"/>
      <c r="I56" s="7"/>
      <c r="J56" s="5"/>
    </row>
    <row r="57" spans="2:11" ht="16.5" customHeight="1" x14ac:dyDescent="0.25">
      <c r="B57" s="5" t="s">
        <v>21</v>
      </c>
      <c r="C57" s="15"/>
      <c r="D57" s="16"/>
      <c r="E57" s="5"/>
      <c r="F57" s="15">
        <f>13000+1046-2434</f>
        <v>11612</v>
      </c>
      <c r="G57" s="16"/>
      <c r="H57" s="5"/>
      <c r="I57" s="7"/>
      <c r="J57" s="5"/>
    </row>
    <row r="58" spans="2:11" ht="16.5" customHeight="1" x14ac:dyDescent="0.25">
      <c r="B58" s="5" t="s">
        <v>22</v>
      </c>
      <c r="C58" s="15">
        <f>121044</f>
        <v>121044</v>
      </c>
      <c r="D58" s="16"/>
      <c r="E58" s="5"/>
      <c r="F58" s="15">
        <v>109763</v>
      </c>
      <c r="G58" s="16"/>
      <c r="H58" s="5"/>
      <c r="I58" s="7"/>
      <c r="J58" s="5"/>
    </row>
    <row r="59" spans="2:11" ht="16.5" customHeight="1" x14ac:dyDescent="0.25">
      <c r="B59" s="5" t="s">
        <v>45</v>
      </c>
      <c r="C59" s="15"/>
      <c r="D59" s="16"/>
      <c r="E59" s="5"/>
      <c r="F59" s="15">
        <f>9000+867-2101</f>
        <v>7766</v>
      </c>
      <c r="G59" s="16"/>
      <c r="H59" s="5"/>
      <c r="I59" s="7"/>
      <c r="J59" s="5"/>
    </row>
    <row r="60" spans="2:11" ht="16.5" customHeight="1" x14ac:dyDescent="0.25">
      <c r="B60" s="5" t="s">
        <v>23</v>
      </c>
      <c r="C60" s="15">
        <v>15850</v>
      </c>
      <c r="D60" s="16"/>
      <c r="E60" s="5"/>
      <c r="F60" s="15">
        <v>12436</v>
      </c>
      <c r="G60" s="16"/>
      <c r="H60" s="5"/>
      <c r="J60" s="5"/>
    </row>
    <row r="61" spans="2:11" ht="16.5" customHeight="1" x14ac:dyDescent="0.25">
      <c r="B61" s="5" t="s">
        <v>24</v>
      </c>
      <c r="C61" s="15">
        <v>4264</v>
      </c>
      <c r="D61" s="16"/>
      <c r="E61" s="5"/>
      <c r="F61" s="15">
        <v>2857</v>
      </c>
      <c r="G61" s="16"/>
      <c r="H61" s="5"/>
      <c r="I61" s="7"/>
      <c r="J61" s="5"/>
    </row>
    <row r="62" spans="2:11" ht="16.5" customHeight="1" x14ac:dyDescent="0.25">
      <c r="B62" s="5" t="s">
        <v>25</v>
      </c>
      <c r="C62" s="15">
        <f>16441-3748</f>
        <v>12693</v>
      </c>
      <c r="D62" s="16"/>
      <c r="E62" s="5"/>
      <c r="F62" s="15">
        <v>14847</v>
      </c>
      <c r="G62" s="16"/>
      <c r="H62" s="5"/>
      <c r="I62" s="7"/>
      <c r="J62" s="5"/>
    </row>
    <row r="63" spans="2:11" ht="16.5" customHeight="1" x14ac:dyDescent="0.25">
      <c r="B63" s="5" t="s">
        <v>26</v>
      </c>
      <c r="C63" s="15">
        <f>30492-16232</f>
        <v>14260</v>
      </c>
      <c r="D63" s="16"/>
      <c r="E63" s="5"/>
      <c r="F63" s="15">
        <v>14931</v>
      </c>
      <c r="G63" s="16"/>
      <c r="H63" s="5"/>
      <c r="I63" s="7"/>
      <c r="J63" s="5"/>
    </row>
    <row r="64" spans="2:11" ht="16.5" customHeight="1" x14ac:dyDescent="0.25">
      <c r="B64" s="5" t="s">
        <v>27</v>
      </c>
      <c r="C64" s="15">
        <v>5234</v>
      </c>
      <c r="D64" s="16"/>
      <c r="E64" s="5"/>
      <c r="F64" s="15">
        <v>4959</v>
      </c>
      <c r="G64" s="16"/>
      <c r="H64" s="5"/>
      <c r="I64" s="7"/>
      <c r="J64" s="5"/>
    </row>
    <row r="65" spans="2:10" ht="16.5" customHeight="1" x14ac:dyDescent="0.25">
      <c r="B65" s="5" t="s">
        <v>28</v>
      </c>
      <c r="C65" s="15">
        <f>45705</f>
        <v>45705</v>
      </c>
      <c r="D65" s="16"/>
      <c r="E65" s="5"/>
      <c r="F65" s="15">
        <f>1500+51051</f>
        <v>52551</v>
      </c>
      <c r="G65" s="16"/>
      <c r="H65" s="5"/>
      <c r="I65" s="7"/>
      <c r="J65" s="5"/>
    </row>
    <row r="66" spans="2:10" ht="16.5" customHeight="1" x14ac:dyDescent="0.25">
      <c r="B66" s="5" t="s">
        <v>29</v>
      </c>
      <c r="C66" s="15">
        <v>7200</v>
      </c>
      <c r="D66" s="16"/>
      <c r="E66" s="5"/>
      <c r="F66" s="15">
        <v>7200</v>
      </c>
      <c r="G66" s="16"/>
      <c r="H66" s="5"/>
      <c r="I66" s="7"/>
      <c r="J66" s="5"/>
    </row>
    <row r="67" spans="2:10" ht="16.5" customHeight="1" x14ac:dyDescent="0.25">
      <c r="B67" s="5" t="s">
        <v>30</v>
      </c>
      <c r="C67" s="15">
        <f>15124+1200</f>
        <v>16324</v>
      </c>
      <c r="D67" s="16"/>
      <c r="E67" s="5"/>
      <c r="F67" s="15">
        <f>13674+1437</f>
        <v>15111</v>
      </c>
      <c r="G67" s="16"/>
      <c r="H67" s="5"/>
      <c r="I67" s="7"/>
      <c r="J67" s="5"/>
    </row>
    <row r="68" spans="2:10" ht="16.5" customHeight="1" x14ac:dyDescent="0.25">
      <c r="B68" s="5" t="s">
        <v>31</v>
      </c>
      <c r="C68" s="15">
        <v>692</v>
      </c>
      <c r="D68" s="16"/>
      <c r="E68" s="5"/>
      <c r="F68" s="15">
        <v>847</v>
      </c>
      <c r="G68" s="16"/>
      <c r="H68" s="5"/>
      <c r="I68" s="7"/>
      <c r="J68" s="5"/>
    </row>
    <row r="69" spans="2:10" ht="16.5" customHeight="1" x14ac:dyDescent="0.25">
      <c r="B69" s="5" t="s">
        <v>32</v>
      </c>
      <c r="C69" s="19"/>
      <c r="D69" s="16">
        <f>SUM(C56:C69)</f>
        <v>468899</v>
      </c>
      <c r="E69" s="5"/>
      <c r="F69" s="19">
        <f>2418+12-1422</f>
        <v>1008</v>
      </c>
      <c r="G69" s="16">
        <f>SUM(F56:F69)</f>
        <v>447931</v>
      </c>
      <c r="H69" s="5"/>
      <c r="I69" s="7"/>
      <c r="J69" s="5"/>
    </row>
    <row r="70" spans="2:10" ht="16.5" customHeight="1" x14ac:dyDescent="0.25">
      <c r="C70" s="15"/>
      <c r="D70" s="16"/>
      <c r="F70" s="15"/>
      <c r="G70" s="16"/>
      <c r="I70" s="7"/>
    </row>
    <row r="71" spans="2:10" ht="16.5" customHeight="1" x14ac:dyDescent="0.25">
      <c r="B71" s="6" t="s">
        <v>33</v>
      </c>
      <c r="C71" s="15"/>
      <c r="D71" s="16"/>
      <c r="E71" s="6"/>
      <c r="F71" s="15"/>
      <c r="G71" s="16"/>
      <c r="H71" s="6"/>
      <c r="I71" s="7"/>
      <c r="J71" s="6"/>
    </row>
    <row r="72" spans="2:10" ht="16.5" customHeight="1" x14ac:dyDescent="0.25">
      <c r="C72" s="15"/>
      <c r="D72" s="16"/>
      <c r="F72" s="15"/>
      <c r="G72" s="16"/>
      <c r="I72" s="7"/>
    </row>
    <row r="73" spans="2:10" ht="16.5" customHeight="1" x14ac:dyDescent="0.25">
      <c r="B73" s="5" t="s">
        <v>33</v>
      </c>
      <c r="C73" s="15"/>
      <c r="D73" s="16">
        <v>40218</v>
      </c>
      <c r="E73" s="5"/>
      <c r="F73" s="15"/>
      <c r="G73" s="16">
        <v>35822</v>
      </c>
      <c r="H73" s="5"/>
      <c r="I73" s="7"/>
      <c r="J73" s="5"/>
    </row>
    <row r="74" spans="2:10" ht="16.5" customHeight="1" x14ac:dyDescent="0.25">
      <c r="C74" s="15"/>
      <c r="D74" s="16"/>
      <c r="F74" s="15"/>
      <c r="G74" s="16"/>
      <c r="I74" s="7"/>
    </row>
    <row r="75" spans="2:10" ht="16.5" customHeight="1" x14ac:dyDescent="0.25">
      <c r="B75" s="5" t="s">
        <v>34</v>
      </c>
      <c r="C75" s="15"/>
      <c r="D75" s="4">
        <f>SUM(D14:D73)+1</f>
        <v>3721293</v>
      </c>
      <c r="E75" s="5"/>
      <c r="F75" s="15"/>
      <c r="G75" s="4">
        <f>SUM(G14:G73)+1</f>
        <v>3320294</v>
      </c>
      <c r="H75" s="5"/>
      <c r="I75" s="7"/>
      <c r="J75" s="5"/>
    </row>
    <row r="76" spans="2:10" ht="16.5" customHeight="1" x14ac:dyDescent="0.25">
      <c r="C76" s="15"/>
      <c r="D76" s="16"/>
      <c r="F76" s="15"/>
      <c r="G76" s="16"/>
      <c r="I76" s="7"/>
    </row>
    <row r="77" spans="2:10" ht="16.5" customHeight="1" x14ac:dyDescent="0.25">
      <c r="B77" s="5" t="s">
        <v>35</v>
      </c>
      <c r="C77" s="15"/>
      <c r="D77" s="10">
        <f>D10-D75</f>
        <v>32194</v>
      </c>
      <c r="E77" s="5"/>
      <c r="F77" s="15"/>
      <c r="G77" s="10">
        <f>G10-G75</f>
        <v>6111</v>
      </c>
      <c r="H77" s="5"/>
      <c r="I77" s="7"/>
      <c r="J77" s="5"/>
    </row>
    <row r="78" spans="2:10" ht="16.5" customHeight="1" x14ac:dyDescent="0.25">
      <c r="C78" s="15"/>
      <c r="D78" s="16"/>
      <c r="F78" s="15"/>
      <c r="G78" s="16"/>
      <c r="I78" s="7"/>
    </row>
    <row r="79" spans="2:10" ht="16.5" customHeight="1" x14ac:dyDescent="0.25">
      <c r="B79" s="5" t="s">
        <v>36</v>
      </c>
      <c r="C79" s="15"/>
      <c r="D79" s="16">
        <v>0</v>
      </c>
      <c r="E79" s="5"/>
      <c r="F79" s="15"/>
      <c r="G79" s="16">
        <v>0</v>
      </c>
      <c r="H79" s="5"/>
      <c r="I79" s="7"/>
      <c r="J79" s="5"/>
    </row>
    <row r="80" spans="2:10" ht="16.5" customHeight="1" x14ac:dyDescent="0.25">
      <c r="C80" s="15"/>
      <c r="D80" s="17"/>
      <c r="F80" s="15"/>
      <c r="G80" s="17"/>
      <c r="I80" s="7"/>
    </row>
    <row r="81" spans="2:10" ht="16.5" customHeight="1" thickBot="1" x14ac:dyDescent="0.3">
      <c r="B81" s="5" t="s">
        <v>37</v>
      </c>
      <c r="C81" s="18"/>
      <c r="D81" s="11">
        <f>SUM(D77:D79)</f>
        <v>32194</v>
      </c>
      <c r="E81" s="5"/>
      <c r="F81" s="18"/>
      <c r="G81" s="11">
        <f>SUM(G77:G79)</f>
        <v>6111</v>
      </c>
      <c r="H81" s="5"/>
      <c r="I81" s="7"/>
      <c r="J81" s="5"/>
    </row>
    <row r="82" spans="2:10" ht="16.5" customHeight="1" x14ac:dyDescent="0.25"/>
    <row r="83" spans="2:10" ht="16.5" customHeight="1" x14ac:dyDescent="0.25"/>
    <row r="84" spans="2:10" ht="16.5" customHeight="1" x14ac:dyDescent="0.25"/>
    <row r="85" spans="2:10" ht="16.5" customHeight="1" x14ac:dyDescent="0.25"/>
    <row r="86" spans="2:10" ht="16.5" customHeight="1" x14ac:dyDescent="0.25"/>
    <row r="87" spans="2:10" ht="16.5" customHeight="1" x14ac:dyDescent="0.25"/>
    <row r="88" spans="2:10" ht="16.5" customHeight="1" x14ac:dyDescent="0.25"/>
    <row r="89" spans="2:10" ht="16.5" customHeight="1" x14ac:dyDescent="0.25"/>
    <row r="90" spans="2:10" ht="16.5" customHeight="1" x14ac:dyDescent="0.25"/>
    <row r="91" spans="2:10" ht="16.5" customHeight="1" x14ac:dyDescent="0.25"/>
    <row r="92" spans="2:10" ht="16.5" customHeight="1" x14ac:dyDescent="0.25"/>
    <row r="93" spans="2:10" ht="16.5" customHeight="1" x14ac:dyDescent="0.25"/>
    <row r="94" spans="2:10" ht="16.5" customHeight="1" x14ac:dyDescent="0.25"/>
    <row r="95" spans="2:10" ht="16.5" customHeight="1" x14ac:dyDescent="0.25"/>
    <row r="96" spans="2:10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</sheetData>
  <mergeCells count="3">
    <mergeCell ref="B2:I2"/>
    <mergeCell ref="F5:G5"/>
    <mergeCell ref="C5:D5"/>
  </mergeCells>
  <pageMargins left="0.7" right="0.7" top="0.75" bottom="0.75" header="0.3" footer="0.3"/>
  <pageSetup paperSize="9" scale="4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C08923FF49F04FA352AC6366C781BA" ma:contentTypeVersion="12" ma:contentTypeDescription="Create a new document." ma:contentTypeScope="" ma:versionID="34afe69a6670fa4e6203bccff22ab99a">
  <xsd:schema xmlns:xsd="http://www.w3.org/2001/XMLSchema" xmlns:xs="http://www.w3.org/2001/XMLSchema" xmlns:p="http://schemas.microsoft.com/office/2006/metadata/properties" xmlns:ns3="50f221a0-80d5-477d-80a6-07c55252f00a" xmlns:ns4="09d48945-23b3-405e-b245-c332df63e1b5" targetNamespace="http://schemas.microsoft.com/office/2006/metadata/properties" ma:root="true" ma:fieldsID="6dfc5aae9c83f8b8231aa9b5f647e0c1" ns3:_="" ns4:_="">
    <xsd:import namespace="50f221a0-80d5-477d-80a6-07c55252f00a"/>
    <xsd:import namespace="09d48945-23b3-405e-b245-c332df63e1b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221a0-80d5-477d-80a6-07c55252f0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48945-23b3-405e-b245-c332df63e1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033759-7ACF-455B-8981-E15727A1AA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f221a0-80d5-477d-80a6-07c55252f00a"/>
    <ds:schemaRef ds:uri="09d48945-23b3-405e-b245-c332df63e1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71706-8869-4CC6-B374-9D9745DBD2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5BDB88-CD46-4D7E-A88C-5D2C9A88227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and Expenditure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Keys</dc:creator>
  <cp:lastModifiedBy>Richard Guiney</cp:lastModifiedBy>
  <cp:lastPrinted>2020-11-27T15:37:20Z</cp:lastPrinted>
  <dcterms:created xsi:type="dcterms:W3CDTF">2018-10-08T11:23:19Z</dcterms:created>
  <dcterms:modified xsi:type="dcterms:W3CDTF">2025-10-29T16:29:46Z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0x0101000EC08923FF49F04FA352AC6366C781BA</vt:lpwstr>
  </property>
</Properties>
</file>